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6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<sst xmlns="http://schemas.openxmlformats.org/spreadsheetml/2006/main" count="62" uniqueCount="53">
  <si>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Nazwa artykułu</t>
  </si>
  <si>
    <t>Granul.</t>
  </si>
  <si>
    <t>mm</t>
  </si>
  <si>
    <t>Zużycie</t>
  </si>
  <si>
    <t>kg/m2</t>
  </si>
  <si>
    <t>kg</t>
  </si>
  <si>
    <t>Cena op.</t>
  </si>
  <si>
    <t>netto</t>
  </si>
  <si>
    <t>1 kg netto</t>
  </si>
  <si>
    <t>zł</t>
  </si>
  <si>
    <t>brutto zł</t>
  </si>
  <si>
    <t>Koszt 1m2</t>
  </si>
  <si>
    <t>(kaszka)</t>
  </si>
  <si>
    <t>(natryskowy)</t>
  </si>
  <si>
    <t>(kaszka,kornik)</t>
  </si>
  <si>
    <t>l/m2</t>
  </si>
  <si>
    <t>ltr.</t>
  </si>
  <si>
    <t>Cena 1l</t>
  </si>
  <si>
    <t>Cena 1op.</t>
  </si>
  <si>
    <t>brutto</t>
  </si>
  <si>
    <t>Op.</t>
  </si>
  <si>
    <r>
      <t xml:space="preserve">UWAGA: </t>
    </r>
    <r>
      <rPr>
        <sz val="10"/>
        <rFont val="Arial"/>
        <family val="2"/>
      </rPr>
      <t>Podane ceny dotyczą tynków białych.</t>
    </r>
  </si>
  <si>
    <t>(zewnętrzny)</t>
  </si>
  <si>
    <t>TYNKI</t>
  </si>
  <si>
    <t>GRUNTY, PREPARATY GRUNTUJĄCE</t>
  </si>
  <si>
    <r>
      <t xml:space="preserve">Tynk akrylowy </t>
    </r>
    <r>
      <rPr>
        <b/>
        <sz val="8"/>
        <rFont val="Arial"/>
        <family val="2"/>
      </rPr>
      <t>PERMURO-Z</t>
    </r>
    <r>
      <rPr>
        <sz val="8"/>
        <rFont val="Arial"/>
        <family val="2"/>
      </rPr>
      <t xml:space="preserve">  (rolkowy)</t>
    </r>
  </si>
  <si>
    <r>
      <t xml:space="preserve">Tynk polisilikatowy </t>
    </r>
    <r>
      <rPr>
        <b/>
        <sz val="12"/>
        <rFont val="Arial CE"/>
        <family val="0"/>
      </rPr>
      <t>NOVALIT-T</t>
    </r>
  </si>
  <si>
    <r>
      <t xml:space="preserve">Tynk silikonowy </t>
    </r>
    <r>
      <rPr>
        <b/>
        <sz val="12"/>
        <rFont val="Arial CE"/>
        <family val="0"/>
      </rPr>
      <t>AMASIL-T</t>
    </r>
  </si>
  <si>
    <r>
      <t xml:space="preserve">Tynk akrylowy </t>
    </r>
    <r>
      <rPr>
        <b/>
        <sz val="12"/>
        <rFont val="Arial"/>
        <family val="2"/>
      </rPr>
      <t>PERMURO-AKORD</t>
    </r>
  </si>
  <si>
    <r>
      <t>Tynk mozaikowy-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MARMURIT</t>
    </r>
  </si>
  <si>
    <r>
      <t xml:space="preserve">Grunt </t>
    </r>
    <r>
      <rPr>
        <b/>
        <sz val="10"/>
        <rFont val="Arial CE"/>
        <family val="2"/>
      </rPr>
      <t>PERMURO GT</t>
    </r>
    <r>
      <rPr>
        <sz val="10"/>
        <rFont val="Arial CE"/>
        <family val="2"/>
      </rPr>
      <t>(pod tynki akrylowe)</t>
    </r>
  </si>
  <si>
    <r>
      <t xml:space="preserve">Grunt </t>
    </r>
    <r>
      <rPr>
        <b/>
        <sz val="9"/>
        <rFont val="Arial CE"/>
        <family val="2"/>
      </rPr>
      <t>NOVALIT GT</t>
    </r>
    <r>
      <rPr>
        <sz val="9"/>
        <rFont val="Arial CE"/>
        <family val="2"/>
      </rPr>
      <t xml:space="preserve"> (pod tynki polisilikatowe)</t>
    </r>
  </si>
  <si>
    <r>
      <t xml:space="preserve">Grunt pod tynki silikonowe </t>
    </r>
    <r>
      <rPr>
        <b/>
        <sz val="10"/>
        <rFont val="Arial CE"/>
        <family val="2"/>
      </rPr>
      <t>ARMASIL GT</t>
    </r>
  </si>
  <si>
    <t>CENNIK TYNKÓW FIRMY</t>
  </si>
  <si>
    <t>(-34%)</t>
  </si>
  <si>
    <t>(-30%)</t>
  </si>
  <si>
    <t>Cena</t>
  </si>
  <si>
    <t>Zuż.</t>
  </si>
  <si>
    <t>zak.net.</t>
  </si>
  <si>
    <t>Kat.net</t>
  </si>
  <si>
    <t>zak.net</t>
  </si>
  <si>
    <t>Kat.net.</t>
  </si>
  <si>
    <t>(DETALICZNY)</t>
  </si>
  <si>
    <r>
      <t xml:space="preserve">Środek gruntujący </t>
    </r>
    <r>
      <rPr>
        <b/>
        <sz val="10"/>
        <rFont val="Arial CE"/>
        <family val="2"/>
      </rPr>
      <t>BUDOGRUNT ZG</t>
    </r>
  </si>
  <si>
    <r>
      <t xml:space="preserve">Tynk akrylowy </t>
    </r>
    <r>
      <rPr>
        <b/>
        <sz val="12"/>
        <rFont val="Arial"/>
        <family val="2"/>
      </rPr>
      <t>PERMURO AVANT</t>
    </r>
  </si>
  <si>
    <t>(kaszka) tylko pod barwienie</t>
  </si>
  <si>
    <r>
      <t xml:space="preserve">Tynk polisilikatowy </t>
    </r>
    <r>
      <rPr>
        <b/>
        <sz val="12"/>
        <rFont val="Arial CE"/>
        <family val="0"/>
      </rPr>
      <t>NOVALIT-AKORD</t>
    </r>
  </si>
  <si>
    <r>
      <t>Tynk silikonowy</t>
    </r>
    <r>
      <rPr>
        <sz val="8"/>
        <rFont val="Arial CE"/>
        <family val="0"/>
      </rPr>
      <t xml:space="preserve"> </t>
    </r>
    <r>
      <rPr>
        <b/>
        <sz val="12"/>
        <rFont val="Arial CE"/>
        <family val="0"/>
      </rPr>
      <t>AMASIL-AKORD</t>
    </r>
  </si>
  <si>
    <r>
      <t xml:space="preserve">Tynk Polisilikatowy </t>
    </r>
    <r>
      <rPr>
        <b/>
        <sz val="10"/>
        <rFont val="Arial"/>
        <family val="2"/>
      </rPr>
      <t>NOVALIT-T</t>
    </r>
    <r>
      <rPr>
        <sz val="8"/>
        <rFont val="Arial"/>
        <family val="2"/>
      </rPr>
      <t xml:space="preserve"> Fakt.</t>
    </r>
    <r>
      <rPr>
        <b/>
        <sz val="10"/>
        <rFont val="Arial"/>
        <family val="2"/>
      </rPr>
      <t xml:space="preserve"> Modelowana</t>
    </r>
  </si>
  <si>
    <r>
      <t xml:space="preserve">Tynk silikatowo-silikonowy </t>
    </r>
    <r>
      <rPr>
        <b/>
        <sz val="12"/>
        <rFont val="Arial"/>
        <family val="2"/>
      </rPr>
      <t xml:space="preserve">SiSi AVANT </t>
    </r>
    <r>
      <rPr>
        <sz val="12"/>
        <rFont val="Arial"/>
        <family val="2"/>
      </rPr>
      <t>(kaszka/kornik)</t>
    </r>
  </si>
  <si>
    <r>
      <t xml:space="preserve">Tynk silikonowy       </t>
    </r>
    <r>
      <rPr>
        <b/>
        <sz val="12"/>
        <rFont val="Arial"/>
        <family val="2"/>
      </rPr>
      <t xml:space="preserve">SILKO T AVANT </t>
    </r>
    <r>
      <rPr>
        <b/>
        <sz val="8"/>
        <rFont val="Arial"/>
        <family val="2"/>
      </rPr>
      <t xml:space="preserve">    </t>
    </r>
  </si>
  <si>
    <t>Dopłaty dla tynków kolorowych jasnych wynoszą przeważnie 10%.</t>
  </si>
  <si>
    <r>
      <t xml:space="preserve">Grunt </t>
    </r>
    <r>
      <rPr>
        <b/>
        <sz val="11"/>
        <rFont val="Arial CE"/>
        <family val="0"/>
      </rPr>
      <t>SISI GT</t>
    </r>
    <r>
      <rPr>
        <sz val="11"/>
        <rFont val="Arial CE"/>
        <family val="0"/>
      </rPr>
      <t>(</t>
    </r>
    <r>
      <rPr>
        <sz val="9"/>
        <rFont val="Arial CE"/>
        <family val="0"/>
      </rPr>
      <t>pod tynki silikatowo-silikonowe)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</si>
</sst>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"/>
    <numFmt numFmtId="169" formatCode="0.00000"/>
    <numFmt numFmtId="170" formatCode="0.0000000"/>
    <numFmt numFmtId="171" formatCode="0.000000"/>
    <numFmt numFmtId="172" formatCode="[$-415]d\ mmmm\ yyyy"/>
  </numFmts>
  <fonts count="5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22"/>
      <name val="Arial Baltic"/>
      <family val="2"/>
    </font>
    <font>
      <sz val="22"/>
      <name val="Arial Black"/>
      <family val="2"/>
    </font>
    <font>
      <sz val="12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Black"/>
      <family val="2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26"/>
      <name val="Arial Black"/>
      <family val="2"/>
    </font>
    <font>
      <b/>
      <sz val="14"/>
      <name val="Arial CE"/>
      <family val="2"/>
    </font>
    <font>
      <b/>
      <sz val="26"/>
      <name val="Arial"/>
      <family val="2"/>
    </font>
    <font>
      <b/>
      <sz val="26"/>
      <name val="Arial Black"/>
      <family val="2"/>
    </font>
    <font>
      <sz val="14"/>
      <name val="Arial Black"/>
      <family val="2"/>
    </font>
    <font>
      <b/>
      <sz val="16"/>
      <color indexed="10"/>
      <name val="Arial CE"/>
      <family val="0"/>
    </font>
    <font>
      <sz val="12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14" fontId="1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2" fontId="10" fillId="34" borderId="13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2" fontId="1" fillId="34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2" fontId="1" fillId="34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2" fontId="0" fillId="34" borderId="14" xfId="0" applyNumberFormat="1" applyFill="1" applyBorder="1" applyAlignment="1">
      <alignment horizontal="center"/>
    </xf>
    <xf numFmtId="0" fontId="9" fillId="0" borderId="11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0" fillId="35" borderId="13" xfId="0" applyFill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2" fontId="12" fillId="34" borderId="11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0</xdr:rowOff>
    </xdr:from>
    <xdr:to>
      <xdr:col>7</xdr:col>
      <xdr:colOff>733425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7049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98" zoomScaleNormal="98" zoomScaleSheetLayoutView="75" zoomScalePageLayoutView="0" workbookViewId="0" topLeftCell="A1">
      <selection activeCell="I5" sqref="I5"/>
    </sheetView>
  </sheetViews>
  <sheetFormatPr defaultColWidth="9.00390625" defaultRowHeight="12.75"/>
  <cols>
    <col min="1" max="1" width="38.875" style="16" customWidth="1"/>
    <col min="2" max="2" width="6.50390625" style="0" customWidth="1"/>
    <col min="3" max="3" width="6.875" style="0" customWidth="1"/>
    <col min="4" max="4" width="8.50390625" style="0" customWidth="1"/>
    <col min="5" max="5" width="0.875" style="0" hidden="1" customWidth="1"/>
    <col min="7" max="7" width="8.625" style="0" customWidth="1"/>
    <col min="8" max="8" width="10.00390625" style="0" customWidth="1"/>
    <col min="9" max="9" width="10.375" style="0" bestFit="1" customWidth="1"/>
  </cols>
  <sheetData>
    <row r="1" spans="1:9" ht="29.25">
      <c r="A1" s="15"/>
      <c r="B1" s="12"/>
      <c r="H1" s="1"/>
      <c r="I1" s="45"/>
    </row>
    <row r="2" spans="1:7" s="13" customFormat="1" ht="41.25">
      <c r="A2" s="46" t="s">
        <v>33</v>
      </c>
      <c r="B2" s="47"/>
      <c r="C2" s="47"/>
      <c r="D2" s="47"/>
      <c r="E2" s="47"/>
      <c r="F2" s="34"/>
      <c r="G2" s="34"/>
    </row>
    <row r="3" s="13" customFormat="1" ht="30" customHeight="1">
      <c r="A3" s="15"/>
    </row>
    <row r="4" spans="1:5" ht="18" customHeight="1">
      <c r="A4" s="41"/>
      <c r="D4" s="77" t="s">
        <v>23</v>
      </c>
      <c r="E4" s="14"/>
    </row>
    <row r="5" spans="1:9" ht="21.75" customHeight="1">
      <c r="A5" s="88" t="s">
        <v>42</v>
      </c>
      <c r="E5" s="70"/>
      <c r="F5" s="71"/>
      <c r="I5" s="76">
        <v>45047</v>
      </c>
    </row>
    <row r="6" spans="1:9" ht="15">
      <c r="A6" s="24" t="s">
        <v>0</v>
      </c>
      <c r="B6" s="54" t="s">
        <v>1</v>
      </c>
      <c r="C6" s="54" t="s">
        <v>3</v>
      </c>
      <c r="D6" s="5" t="s">
        <v>20</v>
      </c>
      <c r="E6" s="55" t="s">
        <v>36</v>
      </c>
      <c r="F6" s="5" t="s">
        <v>36</v>
      </c>
      <c r="G6" s="5" t="s">
        <v>8</v>
      </c>
      <c r="H6" s="5" t="s">
        <v>6</v>
      </c>
      <c r="I6" s="5" t="s">
        <v>11</v>
      </c>
    </row>
    <row r="7" spans="1:9" ht="12.75">
      <c r="A7" s="67"/>
      <c r="B7" s="68" t="s">
        <v>2</v>
      </c>
      <c r="C7" s="68" t="s">
        <v>4</v>
      </c>
      <c r="D7" s="68" t="s">
        <v>5</v>
      </c>
      <c r="E7" s="89" t="s">
        <v>40</v>
      </c>
      <c r="F7" s="68" t="s">
        <v>41</v>
      </c>
      <c r="G7" s="68" t="s">
        <v>9</v>
      </c>
      <c r="H7" s="68" t="s">
        <v>10</v>
      </c>
      <c r="I7" s="68" t="s">
        <v>10</v>
      </c>
    </row>
    <row r="8" spans="1:9" ht="12.75" customHeight="1" thickBot="1">
      <c r="A8" s="136" t="s">
        <v>49</v>
      </c>
      <c r="B8" s="90">
        <v>1</v>
      </c>
      <c r="C8" s="3">
        <v>1.8</v>
      </c>
      <c r="D8" s="139">
        <v>25</v>
      </c>
      <c r="E8" s="69" t="s">
        <v>34</v>
      </c>
      <c r="F8" s="140">
        <v>178</v>
      </c>
      <c r="G8" s="141">
        <f>F8*0.04</f>
        <v>7.12</v>
      </c>
      <c r="H8" s="131">
        <f>F8*1.23</f>
        <v>218.94</v>
      </c>
      <c r="I8" s="91">
        <f>H8/D8*C8</f>
        <v>15.76368</v>
      </c>
    </row>
    <row r="9" spans="1:9" ht="12.75" customHeight="1">
      <c r="A9" s="137"/>
      <c r="B9" s="6">
        <v>1.5</v>
      </c>
      <c r="C9" s="6">
        <v>2.4</v>
      </c>
      <c r="D9" s="132"/>
      <c r="E9" s="57"/>
      <c r="F9" s="132"/>
      <c r="G9" s="132"/>
      <c r="H9" s="132"/>
      <c r="I9" s="59">
        <f>H8/D8*C9</f>
        <v>21.01824</v>
      </c>
    </row>
    <row r="10" spans="1:9" ht="12.75">
      <c r="A10" s="137"/>
      <c r="B10" s="7">
        <v>2</v>
      </c>
      <c r="C10" s="7">
        <v>3</v>
      </c>
      <c r="D10" s="132"/>
      <c r="E10" s="57">
        <v>67.65</v>
      </c>
      <c r="F10" s="132"/>
      <c r="G10" s="132"/>
      <c r="H10" s="132"/>
      <c r="I10" s="59">
        <f>H8/D8*C10</f>
        <v>26.2728</v>
      </c>
    </row>
    <row r="11" spans="1:9" ht="12.75" customHeight="1">
      <c r="A11" s="138"/>
      <c r="B11" s="4">
        <v>2.5</v>
      </c>
      <c r="C11" s="4">
        <v>3.7</v>
      </c>
      <c r="D11" s="126"/>
      <c r="E11" s="57"/>
      <c r="F11" s="126"/>
      <c r="G11" s="126"/>
      <c r="H11" s="126"/>
      <c r="I11" s="93">
        <f>H8/D8*C11</f>
        <v>32.40312</v>
      </c>
    </row>
    <row r="12" spans="1:9" ht="13.5" customHeight="1">
      <c r="A12" s="92" t="s">
        <v>44</v>
      </c>
      <c r="B12" s="7">
        <v>1.5</v>
      </c>
      <c r="C12" s="6">
        <v>2.4</v>
      </c>
      <c r="D12" s="139">
        <v>25</v>
      </c>
      <c r="E12" s="57"/>
      <c r="F12" s="140">
        <v>160</v>
      </c>
      <c r="G12" s="141">
        <f>F12*0.04</f>
        <v>6.4</v>
      </c>
      <c r="H12" s="131">
        <f>F12*1.23</f>
        <v>196.8</v>
      </c>
      <c r="I12" s="59">
        <f>H12/D12*C12</f>
        <v>18.8928</v>
      </c>
    </row>
    <row r="13" spans="1:9" ht="12.75" customHeight="1">
      <c r="A13" s="6" t="s">
        <v>45</v>
      </c>
      <c r="B13" s="7">
        <v>2</v>
      </c>
      <c r="C13" s="7">
        <v>3</v>
      </c>
      <c r="D13" s="146"/>
      <c r="E13" s="57"/>
      <c r="F13" s="126"/>
      <c r="G13" s="126"/>
      <c r="H13" s="142"/>
      <c r="I13" s="59">
        <f>H12/D12*C13</f>
        <v>23.616000000000003</v>
      </c>
    </row>
    <row r="14" spans="1:9" ht="12.75" customHeight="1" thickBot="1">
      <c r="A14" s="94"/>
      <c r="B14" s="3">
        <v>1</v>
      </c>
      <c r="C14" s="3">
        <v>1.2</v>
      </c>
      <c r="D14" s="3"/>
      <c r="E14" s="69" t="s">
        <v>35</v>
      </c>
      <c r="F14" s="83"/>
      <c r="G14" s="3"/>
      <c r="H14" s="3"/>
      <c r="I14" s="91">
        <f>H15/D15*C14</f>
        <v>12.693599999999998</v>
      </c>
    </row>
    <row r="15" spans="1:9" ht="12.75" customHeight="1">
      <c r="A15" s="92" t="s">
        <v>28</v>
      </c>
      <c r="B15" s="6">
        <v>1.5</v>
      </c>
      <c r="C15" s="7">
        <v>1.6</v>
      </c>
      <c r="D15" s="6">
        <v>20</v>
      </c>
      <c r="E15" s="59">
        <v>57.4</v>
      </c>
      <c r="F15" s="78">
        <v>172</v>
      </c>
      <c r="G15" s="9">
        <f>F15*0.05</f>
        <v>8.6</v>
      </c>
      <c r="H15" s="48">
        <f>F15*1.23</f>
        <v>211.56</v>
      </c>
      <c r="I15" s="59">
        <f>H15/D15*C15</f>
        <v>16.9248</v>
      </c>
    </row>
    <row r="16" spans="1:9" ht="12.75" customHeight="1">
      <c r="A16" s="4" t="s">
        <v>13</v>
      </c>
      <c r="B16" s="4">
        <v>2</v>
      </c>
      <c r="C16" s="4">
        <v>2.3</v>
      </c>
      <c r="D16" s="4"/>
      <c r="E16" s="58"/>
      <c r="F16" s="79"/>
      <c r="G16" s="4"/>
      <c r="H16" s="4"/>
      <c r="I16" s="93">
        <f>H15/D15*C16</f>
        <v>24.329399999999996</v>
      </c>
    </row>
    <row r="17" spans="1:9" ht="15.75" customHeight="1">
      <c r="A17" s="95" t="s">
        <v>25</v>
      </c>
      <c r="B17" s="17">
        <v>0</v>
      </c>
      <c r="C17" s="19">
        <v>1</v>
      </c>
      <c r="D17" s="17">
        <v>16</v>
      </c>
      <c r="E17" s="60">
        <v>60.37</v>
      </c>
      <c r="F17" s="80">
        <v>181</v>
      </c>
      <c r="G17" s="18">
        <f>F17*0.0625</f>
        <v>11.3125</v>
      </c>
      <c r="H17" s="115">
        <f aca="true" t="shared" si="0" ref="H17:H23">F17*1.23</f>
        <v>222.63</v>
      </c>
      <c r="I17" s="96">
        <f>H17/D17*C17</f>
        <v>13.914375</v>
      </c>
    </row>
    <row r="18" spans="1:9" ht="15">
      <c r="A18" s="94" t="s">
        <v>29</v>
      </c>
      <c r="B18" s="3">
        <v>1</v>
      </c>
      <c r="C18" s="3">
        <v>2.5</v>
      </c>
      <c r="D18" s="3">
        <v>15</v>
      </c>
      <c r="E18" s="56">
        <v>62.27</v>
      </c>
      <c r="F18" s="81">
        <v>156.1</v>
      </c>
      <c r="G18" s="10">
        <f>F18*0.066666</f>
        <v>10.4065626</v>
      </c>
      <c r="H18" s="49">
        <f t="shared" si="0"/>
        <v>192.003</v>
      </c>
      <c r="I18" s="91">
        <f>H18/D18*C18</f>
        <v>32.000499999999995</v>
      </c>
    </row>
    <row r="19" spans="1:9" ht="15">
      <c r="A19" s="97"/>
      <c r="B19" s="4">
        <v>1.5</v>
      </c>
      <c r="C19" s="8">
        <v>4</v>
      </c>
      <c r="D19" s="4">
        <v>15</v>
      </c>
      <c r="E19" s="58"/>
      <c r="F19" s="82">
        <v>156.1</v>
      </c>
      <c r="G19" s="11">
        <f>F19*0.066666</f>
        <v>10.4065626</v>
      </c>
      <c r="H19" s="48">
        <f t="shared" si="0"/>
        <v>192.003</v>
      </c>
      <c r="I19" s="93">
        <f>H19/D19*C19</f>
        <v>51.200799999999994</v>
      </c>
    </row>
    <row r="20" spans="1:9" ht="15.75" customHeight="1">
      <c r="A20" s="95" t="s">
        <v>48</v>
      </c>
      <c r="B20" s="17">
        <v>0</v>
      </c>
      <c r="C20" s="17">
        <v>1.5</v>
      </c>
      <c r="D20" s="17">
        <v>25</v>
      </c>
      <c r="E20" s="106"/>
      <c r="F20" s="80">
        <v>250</v>
      </c>
      <c r="G20" s="18">
        <f>F20/D20</f>
        <v>10</v>
      </c>
      <c r="H20" s="115">
        <f t="shared" si="0"/>
        <v>307.5</v>
      </c>
      <c r="I20" s="96">
        <f>C20*H20/D20</f>
        <v>18.45</v>
      </c>
    </row>
    <row r="21" spans="1:9" ht="15.75" customHeight="1">
      <c r="A21" s="133" t="s">
        <v>50</v>
      </c>
      <c r="B21" s="3">
        <v>1.5</v>
      </c>
      <c r="C21" s="3">
        <v>2.3</v>
      </c>
      <c r="D21" s="3">
        <v>25</v>
      </c>
      <c r="E21" s="107"/>
      <c r="F21" s="81">
        <v>199</v>
      </c>
      <c r="G21" s="117">
        <f>F21*0.04</f>
        <v>7.96</v>
      </c>
      <c r="H21" s="116">
        <f t="shared" si="0"/>
        <v>244.77</v>
      </c>
      <c r="I21" s="60">
        <f>0.04*F21*C21</f>
        <v>18.308</v>
      </c>
    </row>
    <row r="22" spans="1:9" ht="15.75" customHeight="1">
      <c r="A22" s="134"/>
      <c r="B22" s="4">
        <v>2</v>
      </c>
      <c r="C22" s="4">
        <v>3</v>
      </c>
      <c r="D22" s="4">
        <v>25</v>
      </c>
      <c r="E22" s="108"/>
      <c r="F22" s="82">
        <v>199</v>
      </c>
      <c r="G22" s="114">
        <f>F22*0.04</f>
        <v>7.96</v>
      </c>
      <c r="H22" s="48">
        <f t="shared" si="0"/>
        <v>244.77</v>
      </c>
      <c r="I22" s="96">
        <f>0.04*F22*C22</f>
        <v>23.88</v>
      </c>
    </row>
    <row r="23" spans="1:9" ht="12.75" customHeight="1">
      <c r="A23" s="101"/>
      <c r="B23" s="21">
        <v>1</v>
      </c>
      <c r="C23" s="21">
        <v>1.8</v>
      </c>
      <c r="D23" s="125">
        <v>25</v>
      </c>
      <c r="E23" s="104"/>
      <c r="F23" s="127">
        <v>260</v>
      </c>
      <c r="G23" s="129">
        <f>F23*0.04</f>
        <v>10.4</v>
      </c>
      <c r="H23" s="135">
        <f t="shared" si="0"/>
        <v>319.8</v>
      </c>
      <c r="I23" s="86">
        <f>H23/D23*C23</f>
        <v>23.0256</v>
      </c>
    </row>
    <row r="24" spans="1:9" ht="15">
      <c r="A24" s="99" t="s">
        <v>26</v>
      </c>
      <c r="B24" s="21">
        <v>1.5</v>
      </c>
      <c r="C24" s="21">
        <v>2.4</v>
      </c>
      <c r="D24" s="132"/>
      <c r="E24" s="104">
        <v>83.83</v>
      </c>
      <c r="F24" s="132"/>
      <c r="G24" s="132"/>
      <c r="H24" s="132"/>
      <c r="I24" s="86">
        <f>H23/D23*C24</f>
        <v>30.700799999999997</v>
      </c>
    </row>
    <row r="25" spans="1:9" ht="12.75" customHeight="1">
      <c r="A25" s="100" t="s">
        <v>14</v>
      </c>
      <c r="B25" s="21">
        <v>2</v>
      </c>
      <c r="C25" s="23">
        <v>3</v>
      </c>
      <c r="D25" s="132"/>
      <c r="E25" s="104"/>
      <c r="F25" s="132"/>
      <c r="G25" s="132"/>
      <c r="H25" s="132"/>
      <c r="I25" s="86">
        <f>H23/D23*C25</f>
        <v>38.376</v>
      </c>
    </row>
    <row r="26" spans="1:9" ht="12.75" customHeight="1">
      <c r="A26" s="103"/>
      <c r="B26" s="22">
        <v>3</v>
      </c>
      <c r="C26" s="22">
        <v>4.5</v>
      </c>
      <c r="D26" s="126"/>
      <c r="E26" s="105"/>
      <c r="F26" s="126"/>
      <c r="G26" s="126"/>
      <c r="H26" s="126"/>
      <c r="I26" s="85">
        <f>H23/D23*C26</f>
        <v>57.564</v>
      </c>
    </row>
    <row r="27" spans="1:9" ht="12.75" customHeight="1">
      <c r="A27" s="144" t="s">
        <v>46</v>
      </c>
      <c r="B27" s="113">
        <v>1</v>
      </c>
      <c r="C27" s="111">
        <v>1.2</v>
      </c>
      <c r="D27" s="125">
        <v>20</v>
      </c>
      <c r="E27" s="104"/>
      <c r="F27" s="127">
        <v>212</v>
      </c>
      <c r="G27" s="129">
        <f>F27*0.05</f>
        <v>10.600000000000001</v>
      </c>
      <c r="H27" s="121">
        <f>F27*1.23</f>
        <v>260.76</v>
      </c>
      <c r="I27" s="112">
        <f>H27*0.05*C27</f>
        <v>15.6456</v>
      </c>
    </row>
    <row r="28" spans="1:9" ht="12.75" customHeight="1">
      <c r="A28" s="145"/>
      <c r="B28" s="110">
        <v>1.5</v>
      </c>
      <c r="C28" s="111">
        <v>1.6</v>
      </c>
      <c r="D28" s="126"/>
      <c r="E28" s="104"/>
      <c r="F28" s="128"/>
      <c r="G28" s="130"/>
      <c r="H28" s="122"/>
      <c r="I28" s="112">
        <f>H27*0.05*C28</f>
        <v>20.8608</v>
      </c>
    </row>
    <row r="29" spans="1:9" ht="12.75" customHeight="1">
      <c r="A29" s="98"/>
      <c r="B29" s="38">
        <v>1</v>
      </c>
      <c r="C29" s="39">
        <v>1.8</v>
      </c>
      <c r="D29" s="125">
        <v>25</v>
      </c>
      <c r="E29" s="61"/>
      <c r="F29" s="127">
        <v>275</v>
      </c>
      <c r="G29" s="129">
        <f>F29/D29</f>
        <v>11</v>
      </c>
      <c r="H29" s="143">
        <f>F29*1.23</f>
        <v>338.25</v>
      </c>
      <c r="I29" s="102">
        <f>H29/D29*C29</f>
        <v>24.354</v>
      </c>
    </row>
    <row r="30" spans="1:9" ht="15">
      <c r="A30" s="99" t="s">
        <v>27</v>
      </c>
      <c r="B30" s="38">
        <v>1.5</v>
      </c>
      <c r="C30" s="39">
        <v>2.3</v>
      </c>
      <c r="D30" s="132"/>
      <c r="E30" s="62">
        <v>96.08</v>
      </c>
      <c r="F30" s="132"/>
      <c r="G30" s="132"/>
      <c r="H30" s="132"/>
      <c r="I30" s="102">
        <f>H29/D29*C30</f>
        <v>31.118999999999996</v>
      </c>
    </row>
    <row r="31" spans="1:9" ht="12.75" customHeight="1">
      <c r="A31" s="100" t="s">
        <v>12</v>
      </c>
      <c r="B31" s="38">
        <v>2</v>
      </c>
      <c r="C31" s="109">
        <v>3</v>
      </c>
      <c r="D31" s="132"/>
      <c r="E31" s="62"/>
      <c r="F31" s="132"/>
      <c r="G31" s="132"/>
      <c r="H31" s="132"/>
      <c r="I31" s="102">
        <f>H29/D29*C31</f>
        <v>40.589999999999996</v>
      </c>
    </row>
    <row r="32" spans="1:9" ht="12.75" customHeight="1">
      <c r="A32" s="103"/>
      <c r="B32" s="38">
        <v>3</v>
      </c>
      <c r="C32" s="39">
        <v>4.5</v>
      </c>
      <c r="D32" s="126"/>
      <c r="E32" s="63"/>
      <c r="F32" s="126"/>
      <c r="G32" s="126"/>
      <c r="H32" s="126"/>
      <c r="I32" s="102">
        <f>H29/D29*C32</f>
        <v>60.885</v>
      </c>
    </row>
    <row r="33" spans="1:9" ht="12.75" customHeight="1">
      <c r="A33" s="123" t="s">
        <v>47</v>
      </c>
      <c r="B33" s="113">
        <v>1</v>
      </c>
      <c r="C33" s="111">
        <v>1.2</v>
      </c>
      <c r="D33" s="125">
        <v>20</v>
      </c>
      <c r="E33" s="104"/>
      <c r="F33" s="127">
        <v>236</v>
      </c>
      <c r="G33" s="129">
        <f>F33*0.05</f>
        <v>11.8</v>
      </c>
      <c r="H33" s="121">
        <f>F33*1.23</f>
        <v>290.28</v>
      </c>
      <c r="I33" s="112">
        <f>H33*0.05*C33</f>
        <v>17.4168</v>
      </c>
    </row>
    <row r="34" spans="1:9" ht="12.75" customHeight="1">
      <c r="A34" s="124"/>
      <c r="B34" s="110">
        <v>1.5</v>
      </c>
      <c r="C34" s="111">
        <v>1.6</v>
      </c>
      <c r="D34" s="126"/>
      <c r="E34" s="104"/>
      <c r="F34" s="128"/>
      <c r="G34" s="130"/>
      <c r="H34" s="122"/>
      <c r="I34" s="112">
        <f>H33*0.05*C34</f>
        <v>23.2224</v>
      </c>
    </row>
    <row r="35" spans="2:9" ht="12.75">
      <c r="B35" s="2"/>
      <c r="C35" s="2"/>
      <c r="D35" s="2"/>
      <c r="E35" s="2"/>
      <c r="F35" s="2"/>
      <c r="G35" s="2"/>
      <c r="H35" s="2"/>
      <c r="I35" s="2"/>
    </row>
    <row r="36" spans="2:9" ht="12.75">
      <c r="B36" s="2"/>
      <c r="C36" s="2"/>
      <c r="D36" s="2"/>
      <c r="E36" s="2"/>
      <c r="F36" s="2"/>
      <c r="G36" s="2"/>
      <c r="H36" s="2"/>
      <c r="I36" s="2"/>
    </row>
    <row r="37" spans="2:8" ht="18">
      <c r="B37" s="2"/>
      <c r="C37" s="2"/>
      <c r="D37" s="25" t="s">
        <v>24</v>
      </c>
      <c r="E37" s="25"/>
      <c r="F37" s="2"/>
      <c r="G37" s="2"/>
      <c r="H37" s="2"/>
    </row>
    <row r="38" spans="2:6" ht="12.75">
      <c r="B38" s="2"/>
      <c r="D38" s="2"/>
      <c r="E38" s="29" t="s">
        <v>35</v>
      </c>
      <c r="F38" s="2"/>
    </row>
    <row r="39" spans="1:8" ht="15">
      <c r="A39" s="30" t="s">
        <v>0</v>
      </c>
      <c r="B39" s="31" t="s">
        <v>37</v>
      </c>
      <c r="C39" s="31" t="s">
        <v>20</v>
      </c>
      <c r="D39" s="74" t="s">
        <v>36</v>
      </c>
      <c r="E39" s="72" t="s">
        <v>36</v>
      </c>
      <c r="F39" s="31" t="s">
        <v>17</v>
      </c>
      <c r="G39" s="31" t="s">
        <v>18</v>
      </c>
      <c r="H39" s="31" t="s">
        <v>11</v>
      </c>
    </row>
    <row r="40" spans="1:8" ht="12.75">
      <c r="A40" s="42"/>
      <c r="B40" s="43" t="s">
        <v>15</v>
      </c>
      <c r="C40" s="43" t="s">
        <v>16</v>
      </c>
      <c r="D40" s="75" t="s">
        <v>39</v>
      </c>
      <c r="E40" s="73" t="s">
        <v>38</v>
      </c>
      <c r="F40" s="43" t="s">
        <v>7</v>
      </c>
      <c r="G40" s="43" t="s">
        <v>19</v>
      </c>
      <c r="H40" s="43" t="s">
        <v>19</v>
      </c>
    </row>
    <row r="41" spans="1:8" ht="15">
      <c r="A41" s="144" t="s">
        <v>30</v>
      </c>
      <c r="B41" s="129">
        <v>0.2</v>
      </c>
      <c r="C41" s="20">
        <v>10</v>
      </c>
      <c r="D41" s="32">
        <v>124</v>
      </c>
      <c r="E41" s="64">
        <v>38.43</v>
      </c>
      <c r="F41" s="84">
        <f>D41/C41</f>
        <v>12.4</v>
      </c>
      <c r="G41" s="50">
        <f aca="true" t="shared" si="1" ref="G41:G49">D41*1.23</f>
        <v>152.52</v>
      </c>
      <c r="H41" s="84">
        <f>B41*G41/C41</f>
        <v>3.0504000000000007</v>
      </c>
    </row>
    <row r="42" spans="1:8" ht="15">
      <c r="A42" s="145"/>
      <c r="B42" s="126"/>
      <c r="C42" s="22">
        <v>5</v>
      </c>
      <c r="D42" s="44">
        <v>70</v>
      </c>
      <c r="E42" s="65">
        <v>20.97</v>
      </c>
      <c r="F42" s="85">
        <f>D42*0.2</f>
        <v>14</v>
      </c>
      <c r="G42" s="51">
        <f t="shared" si="1"/>
        <v>86.1</v>
      </c>
      <c r="H42" s="85">
        <f>G42/C42*B41</f>
        <v>3.444</v>
      </c>
    </row>
    <row r="43" spans="1:8" ht="15">
      <c r="A43" s="147" t="s">
        <v>31</v>
      </c>
      <c r="B43" s="129">
        <v>0.2</v>
      </c>
      <c r="C43" s="29">
        <v>10</v>
      </c>
      <c r="D43" s="33">
        <v>176</v>
      </c>
      <c r="E43" s="66">
        <v>59.43</v>
      </c>
      <c r="F43" s="87">
        <f>D43*0.1</f>
        <v>17.6</v>
      </c>
      <c r="G43" s="52">
        <f t="shared" si="1"/>
        <v>216.48</v>
      </c>
      <c r="H43" s="87">
        <f>G43/C43*B43</f>
        <v>4.3296</v>
      </c>
    </row>
    <row r="44" spans="1:8" ht="15">
      <c r="A44" s="145"/>
      <c r="B44" s="126"/>
      <c r="C44" s="20"/>
      <c r="D44" s="32"/>
      <c r="E44" s="64">
        <v>31.47</v>
      </c>
      <c r="F44" s="84"/>
      <c r="G44" s="53"/>
      <c r="H44" s="84"/>
    </row>
    <row r="45" spans="1:8" ht="15">
      <c r="A45" s="144" t="s">
        <v>32</v>
      </c>
      <c r="B45" s="129">
        <v>0.2</v>
      </c>
      <c r="C45" s="29">
        <v>10</v>
      </c>
      <c r="D45" s="33">
        <v>189</v>
      </c>
      <c r="E45" s="66">
        <v>66.43</v>
      </c>
      <c r="F45" s="87">
        <f>D45/C45</f>
        <v>18.9</v>
      </c>
      <c r="G45" s="52">
        <f t="shared" si="1"/>
        <v>232.47</v>
      </c>
      <c r="H45" s="87">
        <f>G45/C45*B45</f>
        <v>4.6494</v>
      </c>
    </row>
    <row r="46" spans="1:8" ht="15">
      <c r="A46" s="145"/>
      <c r="B46" s="126"/>
      <c r="C46" s="29">
        <v>5</v>
      </c>
      <c r="D46" s="33">
        <v>100</v>
      </c>
      <c r="E46" s="66">
        <v>34.97</v>
      </c>
      <c r="F46" s="87">
        <f>D46/C46</f>
        <v>20</v>
      </c>
      <c r="G46" s="52">
        <f t="shared" si="1"/>
        <v>123</v>
      </c>
      <c r="H46" s="87">
        <f>G46*B45/C46</f>
        <v>4.92</v>
      </c>
    </row>
    <row r="47" spans="1:8" ht="15">
      <c r="A47" s="27" t="s">
        <v>43</v>
      </c>
      <c r="B47" s="125">
        <v>0.15</v>
      </c>
      <c r="C47" s="29">
        <v>10</v>
      </c>
      <c r="D47" s="33">
        <v>106</v>
      </c>
      <c r="E47" s="66">
        <v>22.72</v>
      </c>
      <c r="F47" s="87">
        <f>D47/C47</f>
        <v>10.6</v>
      </c>
      <c r="G47" s="28">
        <f t="shared" si="1"/>
        <v>130.38</v>
      </c>
      <c r="H47" s="87">
        <f>G47*B47/C47</f>
        <v>1.9556999999999998</v>
      </c>
    </row>
    <row r="48" spans="1:8" ht="15">
      <c r="A48" s="40" t="s">
        <v>22</v>
      </c>
      <c r="B48" s="126"/>
      <c r="C48" s="29">
        <v>5</v>
      </c>
      <c r="D48" s="33">
        <v>58</v>
      </c>
      <c r="E48" s="66">
        <v>41.93</v>
      </c>
      <c r="F48" s="87">
        <f>D48/C48</f>
        <v>11.6</v>
      </c>
      <c r="G48" s="52">
        <f t="shared" si="1"/>
        <v>71.34</v>
      </c>
      <c r="H48" s="87">
        <f>G48/C48*B47</f>
        <v>2.1402</v>
      </c>
    </row>
    <row r="49" spans="1:8" ht="15">
      <c r="A49" s="118" t="s">
        <v>52</v>
      </c>
      <c r="B49" s="29">
        <v>0.2</v>
      </c>
      <c r="C49" s="29">
        <v>10</v>
      </c>
      <c r="D49" s="120">
        <v>138</v>
      </c>
      <c r="E49" s="29"/>
      <c r="F49" s="119">
        <f>D49/C49</f>
        <v>13.8</v>
      </c>
      <c r="G49" s="29">
        <f t="shared" si="1"/>
        <v>169.74</v>
      </c>
      <c r="H49" s="119">
        <v>2.71</v>
      </c>
    </row>
    <row r="50" spans="1:8" ht="12.75">
      <c r="A50" s="26"/>
      <c r="B50" s="2"/>
      <c r="C50" s="2"/>
      <c r="D50" s="2"/>
      <c r="E50" s="2"/>
      <c r="F50" s="2"/>
      <c r="G50" s="2"/>
      <c r="H50" s="2"/>
    </row>
    <row r="51" spans="1:8" ht="15">
      <c r="A51" s="35" t="s">
        <v>21</v>
      </c>
      <c r="C51" s="2"/>
      <c r="D51" s="2"/>
      <c r="E51" s="2"/>
      <c r="F51" s="2"/>
      <c r="G51" s="2"/>
      <c r="H51" s="2"/>
    </row>
    <row r="52" spans="1:8" ht="12.75">
      <c r="A52" s="36" t="s">
        <v>51</v>
      </c>
      <c r="B52" s="36"/>
      <c r="C52" s="37"/>
      <c r="D52" s="37"/>
      <c r="E52" s="37"/>
      <c r="F52" s="37"/>
      <c r="G52" s="2"/>
      <c r="H52" s="2"/>
    </row>
    <row r="53" spans="1:6" ht="12.75">
      <c r="A53" s="36"/>
      <c r="B53" s="36"/>
      <c r="C53" s="36"/>
      <c r="D53" s="36"/>
      <c r="E53" s="36"/>
      <c r="F53" s="36"/>
    </row>
    <row r="54" spans="1:6" ht="12.75">
      <c r="A54" s="36"/>
      <c r="B54" s="36"/>
      <c r="C54" s="36"/>
      <c r="D54" s="36"/>
      <c r="E54" s="36"/>
      <c r="F54" s="36"/>
    </row>
  </sheetData>
  <sheetProtection/>
  <mergeCells count="35">
    <mergeCell ref="A45:A46"/>
    <mergeCell ref="D12:D13"/>
    <mergeCell ref="F12:F13"/>
    <mergeCell ref="A41:A42"/>
    <mergeCell ref="B41:B42"/>
    <mergeCell ref="A43:A44"/>
    <mergeCell ref="B43:B44"/>
    <mergeCell ref="A27:A28"/>
    <mergeCell ref="F33:F34"/>
    <mergeCell ref="G12:G13"/>
    <mergeCell ref="H12:H13"/>
    <mergeCell ref="B47:B48"/>
    <mergeCell ref="B45:B46"/>
    <mergeCell ref="D29:D32"/>
    <mergeCell ref="F29:F32"/>
    <mergeCell ref="G29:G32"/>
    <mergeCell ref="H29:H32"/>
    <mergeCell ref="D33:D34"/>
    <mergeCell ref="G33:G34"/>
    <mergeCell ref="H8:H11"/>
    <mergeCell ref="A21:A22"/>
    <mergeCell ref="F23:F26"/>
    <mergeCell ref="G23:G26"/>
    <mergeCell ref="H23:H26"/>
    <mergeCell ref="D23:D26"/>
    <mergeCell ref="A8:A11"/>
    <mergeCell ref="D8:D11"/>
    <mergeCell ref="F8:F11"/>
    <mergeCell ref="G8:G11"/>
    <mergeCell ref="H33:H34"/>
    <mergeCell ref="A33:A34"/>
    <mergeCell ref="D27:D28"/>
    <mergeCell ref="F27:F28"/>
    <mergeCell ref="G27:G28"/>
    <mergeCell ref="H27:H28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scale="86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Andrzej</cp:lastModifiedBy>
  <cp:lastPrinted>2015-04-17T12:48:48Z</cp:lastPrinted>
  <dcterms:created xsi:type="dcterms:W3CDTF">2002-02-06T08:17:39Z</dcterms:created>
  <dcterms:modified xsi:type="dcterms:W3CDTF">2023-05-12T12:56:25Z</dcterms:modified>
  <cp:category/>
  <cp:version/>
  <cp:contentType/>
  <cp:contentStatus/>
</cp:coreProperties>
</file>